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Q-FILESRV\Contabilidad General\DGA\2025\2. Febrero\Portal\"/>
    </mc:Choice>
  </mc:AlternateContent>
  <xr:revisionPtr revIDLastSave="0" documentId="13_ncr:1_{5CBD1CC2-260A-42FA-A4C4-7A84048C7541}" xr6:coauthVersionLast="47" xr6:coauthVersionMax="47" xr10:uidLastSave="{00000000-0000-0000-0000-000000000000}"/>
  <bookViews>
    <workbookView xWindow="28680" yWindow="-120" windowWidth="29040" windowHeight="15720" xr2:uid="{3AD2C010-D51A-41D8-A7F7-9D18E01FF59C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 ERF-Rendimiento Financiero'!$C$7:$H$30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 ERF-Rendimiento Financiero'!$C$1:$H$41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J21" i="1" s="1"/>
  <c r="K20" i="1"/>
  <c r="I20" i="1"/>
  <c r="J20" i="1" s="1"/>
  <c r="L20" i="1"/>
  <c r="K19" i="1"/>
  <c r="I19" i="1"/>
  <c r="J19" i="1" s="1"/>
  <c r="L19" i="1"/>
  <c r="K18" i="1"/>
  <c r="I18" i="1"/>
  <c r="J18" i="1" s="1"/>
  <c r="L18" i="1"/>
  <c r="K17" i="1"/>
  <c r="I17" i="1"/>
  <c r="J17" i="1" s="1"/>
  <c r="L17" i="1"/>
  <c r="K16" i="1"/>
  <c r="I16" i="1"/>
  <c r="K12" i="1"/>
  <c r="I12" i="1"/>
  <c r="J12" i="1"/>
  <c r="K11" i="1"/>
  <c r="I11" i="1"/>
  <c r="J11" i="1" s="1"/>
  <c r="K10" i="1"/>
  <c r="I10" i="1"/>
  <c r="L10" i="1"/>
  <c r="J10" i="1"/>
  <c r="K9" i="1"/>
  <c r="I9" i="1"/>
  <c r="L21" i="1" l="1"/>
  <c r="L11" i="1"/>
  <c r="L12" i="1"/>
  <c r="J9" i="1"/>
  <c r="L9" i="1"/>
  <c r="J16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<sst xmlns="http://schemas.openxmlformats.org/spreadsheetml/2006/main" count="26" uniqueCount="25">
  <si>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</si>
  <si>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</si>
  <si>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28 de Febrero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</si>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</sst>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52259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B01E38-1A37-4DAE-BCFD-1173F897B05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  <xdr:twoCellAnchor editAs="oneCell">
    <xdr:from>
      <xdr:col>3</xdr:col>
      <xdr:colOff>1330698</xdr:colOff>
      <xdr:row>25</xdr:row>
      <xdr:rowOff>126066</xdr:rowOff>
    </xdr:from>
    <xdr:to>
      <xdr:col>7</xdr:col>
      <xdr:colOff>21010</xdr:colOff>
      <xdr:row>32</xdr:row>
      <xdr:rowOff>112057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617CE4-B0C7-4384-AE4F-B9F8A081D87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3198" y="4370294"/>
          <a:ext cx="3060606" cy="11626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hidalgo\Local%20Settings\Temporary%20Internet%20Files\OLK4F3\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p35285\Local%20Settings\Temporary%20Internet%20Files\OLK38\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RAEL\Parque%20Isabela\Capitulos%20Isabela\NUEVA%20GERENCIA%20PROYECTOS\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/DGA/2024/6.%20Junio/Estados%20Financieros/EEFF%20PARA%20NOT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>
        <row r="10">
          <cell r="J10">
            <v>35452.5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967D-DD23-4BEE-B852-71F9BDCB15B3}">
  <sheetPr>
    <tabColor theme="9" tint="-0.499984740745262"/>
  </sheetPr>
  <dimension ref="B1:O370"/>
  <sheetViews>
    <sheetView showGridLines="0" tabSelected="1" zoomScale="140" zoomScaleNormal="140" workbookViewId="0">
      <selection activeCell="E34" sqref="E34"/>
    </sheetView>
  </sheetViews>
  <sheetFormatPr baseColWidth="10" defaultColWidth="11.42578125" defaultRowHeight="13.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8" t="s">
        <v>1</v>
      </c>
      <c r="D2" s="18"/>
      <c r="E2" s="18"/>
      <c r="F2" s="18"/>
      <c r="G2" s="18"/>
      <c r="H2" s="18"/>
    </row>
    <row r="3" spans="2:13" x14ac:dyDescent="0.25">
      <c r="C3" s="18" t="s">
        <v>2</v>
      </c>
      <c r="D3" s="18"/>
      <c r="E3" s="18"/>
      <c r="F3" s="18"/>
      <c r="G3" s="18"/>
      <c r="H3" s="18"/>
    </row>
    <row r="4" spans="2:13" x14ac:dyDescent="0.25">
      <c r="C4" s="18" t="s">
        <v>3</v>
      </c>
      <c r="D4" s="18"/>
      <c r="E4" s="18"/>
      <c r="F4" s="18"/>
      <c r="G4" s="18"/>
      <c r="H4" s="18"/>
    </row>
    <row r="5" spans="2:13" x14ac:dyDescent="0.25">
      <c r="D5" s="4"/>
      <c r="E5" s="2"/>
    </row>
    <row r="6" spans="2:13" x14ac:dyDescent="0.25">
      <c r="D6" s="4"/>
      <c r="E6" s="2"/>
    </row>
    <row r="7" spans="2:13" x14ac:dyDescent="0.25">
      <c r="E7" s="5"/>
      <c r="F7" s="5">
        <v>2025</v>
      </c>
      <c r="G7" s="2"/>
      <c r="H7" s="5">
        <v>2024</v>
      </c>
      <c r="I7" s="5" t="s">
        <v>4</v>
      </c>
      <c r="J7" s="5" t="s">
        <v>5</v>
      </c>
      <c r="K7" s="5" t="s">
        <v>6</v>
      </c>
      <c r="L7" s="5" t="s">
        <v>5</v>
      </c>
    </row>
    <row r="8" spans="2:13" x14ac:dyDescent="0.25">
      <c r="C8" s="4" t="s">
        <v>7</v>
      </c>
      <c r="D8" s="6"/>
      <c r="E8" s="2"/>
      <c r="F8" s="7"/>
      <c r="G8" s="8"/>
      <c r="H8" s="8"/>
    </row>
    <row r="9" spans="2:13" x14ac:dyDescent="0.25">
      <c r="B9" s="1">
        <v>4.0999999999999996</v>
      </c>
      <c r="D9" s="3" t="s">
        <v>8</v>
      </c>
      <c r="F9" s="10">
        <v>859295300.64999998</v>
      </c>
      <c r="G9" s="10"/>
      <c r="H9" s="10">
        <v>791948603.19999993</v>
      </c>
      <c r="I9" s="10">
        <f>'[55]Notas 122023'!$O$507</f>
        <v>30314894.600000001</v>
      </c>
      <c r="J9" s="11">
        <f>F9-I9</f>
        <v>828980406.04999995</v>
      </c>
      <c r="K9" s="10">
        <f>'[55]Notas 122023'!$Q$507</f>
        <v>1561446386</v>
      </c>
      <c r="L9" s="11">
        <f>H9-K9</f>
        <v>-769497782.80000007</v>
      </c>
    </row>
    <row r="10" spans="2:13" x14ac:dyDescent="0.25">
      <c r="B10" s="1">
        <v>4.2</v>
      </c>
      <c r="D10" s="3" t="s">
        <v>9</v>
      </c>
      <c r="F10" s="10">
        <v>84827932.589999989</v>
      </c>
      <c r="G10" s="10"/>
      <c r="H10" s="10">
        <v>78033974.030000001</v>
      </c>
      <c r="I10" s="10">
        <f>'[55]Notas 122023'!$O$540</f>
        <v>138066470.87</v>
      </c>
      <c r="J10" s="11">
        <f t="shared" ref="J10:J12" si="0">F10-I10</f>
        <v>-53238538.280000016</v>
      </c>
      <c r="K10" s="10">
        <f>'[55]Notas 122023'!$Q$540</f>
        <v>250955073</v>
      </c>
      <c r="L10" s="11">
        <f t="shared" ref="L10:L12" si="1">H10-K10</f>
        <v>-172921098.97</v>
      </c>
    </row>
    <row r="11" spans="2:13" x14ac:dyDescent="0.25">
      <c r="B11" s="1">
        <v>4.3</v>
      </c>
      <c r="D11" s="3" t="s">
        <v>10</v>
      </c>
      <c r="F11" s="10">
        <v>545826179.41999996</v>
      </c>
      <c r="G11" s="10"/>
      <c r="H11" s="10">
        <v>774841293.77999997</v>
      </c>
      <c r="I11" s="10">
        <f>'[55]Notas 122023'!$O$546</f>
        <v>299287180.15999997</v>
      </c>
      <c r="J11" s="11">
        <f t="shared" si="0"/>
        <v>246538999.25999999</v>
      </c>
      <c r="K11" s="10">
        <f>'[55]Notas 122023'!$Q$546</f>
        <v>2159737667</v>
      </c>
      <c r="L11" s="11">
        <f t="shared" si="1"/>
        <v>-1384896373.22</v>
      </c>
    </row>
    <row r="12" spans="2:13" x14ac:dyDescent="0.25">
      <c r="B12" s="1">
        <v>4.4000000000000004</v>
      </c>
      <c r="D12" s="3" t="s">
        <v>11</v>
      </c>
      <c r="F12" s="10">
        <v>75006985.739999995</v>
      </c>
      <c r="G12" s="10"/>
      <c r="H12" s="10">
        <v>39380493.649999999</v>
      </c>
      <c r="I12" s="10">
        <f>'[55]Notas 122023'!$O$563</f>
        <v>6043959778.6100006</v>
      </c>
      <c r="J12" s="11">
        <f t="shared" si="0"/>
        <v>-5968952792.8700008</v>
      </c>
      <c r="K12" s="10">
        <f>'[55]Notas 122023'!$Q$563</f>
        <v>131828135</v>
      </c>
      <c r="L12" s="11">
        <f t="shared" si="1"/>
        <v>-92447641.349999994</v>
      </c>
    </row>
    <row r="13" spans="2:13" x14ac:dyDescent="0.25">
      <c r="C13" s="4" t="s">
        <v>12</v>
      </c>
      <c r="F13" s="12">
        <v>1564956399.3999999</v>
      </c>
      <c r="G13" s="13"/>
      <c r="H13" s="12">
        <v>1684204364.6599998</v>
      </c>
      <c r="I13" s="10"/>
      <c r="J13" s="11"/>
      <c r="K13" s="10"/>
      <c r="M13" s="11"/>
    </row>
    <row r="14" spans="2:13" x14ac:dyDescent="0.25">
      <c r="D14" s="3" t="s">
        <v>13</v>
      </c>
      <c r="F14" s="10"/>
      <c r="G14" s="10"/>
      <c r="H14" s="10"/>
      <c r="I14" s="10"/>
      <c r="K14" s="10"/>
    </row>
    <row r="15" spans="2:13" x14ac:dyDescent="0.25">
      <c r="C15" s="4" t="s">
        <v>14</v>
      </c>
      <c r="E15" s="2"/>
      <c r="F15" s="13"/>
      <c r="G15" s="13"/>
      <c r="H15" s="13"/>
      <c r="I15" s="10"/>
      <c r="K15" s="10"/>
    </row>
    <row r="16" spans="2:13" x14ac:dyDescent="0.25">
      <c r="B16" s="1">
        <v>5.0999999999999996</v>
      </c>
      <c r="D16" s="3" t="s">
        <v>15</v>
      </c>
      <c r="F16" s="10">
        <v>-789580359.27999985</v>
      </c>
      <c r="G16" s="10"/>
      <c r="H16" s="10">
        <v>-779744798.00999987</v>
      </c>
      <c r="I16" s="10">
        <f>'[55]Notas 122023'!$O$588</f>
        <v>628316289.43000007</v>
      </c>
      <c r="J16" s="11">
        <f t="shared" ref="J16:J21" si="2">F16-I16</f>
        <v>-1417896648.71</v>
      </c>
      <c r="K16" s="10">
        <f>'[55]Notas 122023'!$Q$588</f>
        <v>2171714720</v>
      </c>
      <c r="L16" s="11">
        <f t="shared" ref="L16:L21" si="3">H16-K16</f>
        <v>-2951459518.0099998</v>
      </c>
    </row>
    <row r="17" spans="2:15" x14ac:dyDescent="0.25">
      <c r="B17" s="1">
        <v>5.2</v>
      </c>
      <c r="D17" s="3" t="s">
        <v>16</v>
      </c>
      <c r="F17" s="10">
        <v>-22221462.759999998</v>
      </c>
      <c r="G17" s="10"/>
      <c r="H17" s="10">
        <v>-21795314.530000001</v>
      </c>
      <c r="I17" s="10" t="e">
        <f>'[55]Notas 122023'!$O$610</f>
        <v>#REF!</v>
      </c>
      <c r="J17" s="11" t="e">
        <f t="shared" si="2"/>
        <v>#REF!</v>
      </c>
      <c r="K17" s="10">
        <f>'[55]Notas 122023'!$Q$610</f>
        <v>67083962</v>
      </c>
      <c r="L17" s="11">
        <f t="shared" si="3"/>
        <v>-88879276.530000001</v>
      </c>
    </row>
    <row r="18" spans="2:15" x14ac:dyDescent="0.25">
      <c r="B18" s="1">
        <v>5.3</v>
      </c>
      <c r="D18" s="3" t="s">
        <v>17</v>
      </c>
      <c r="F18" s="10">
        <v>-72076610.659999996</v>
      </c>
      <c r="G18" s="10"/>
      <c r="H18" s="10">
        <v>-71195897.50999999</v>
      </c>
      <c r="I18" s="10" t="e">
        <f>'[55]Notas 122023'!#REF!</f>
        <v>#REF!</v>
      </c>
      <c r="J18" s="11" t="e">
        <f>F18-I18</f>
        <v>#REF!</v>
      </c>
      <c r="K18" s="10" t="e">
        <f>'[55]Notas 122023'!#REF!</f>
        <v>#REF!</v>
      </c>
      <c r="L18" s="11" t="e">
        <f t="shared" si="3"/>
        <v>#REF!</v>
      </c>
    </row>
    <row r="19" spans="2:15" x14ac:dyDescent="0.25">
      <c r="B19" s="1">
        <v>5.4</v>
      </c>
      <c r="D19" s="3" t="s">
        <v>18</v>
      </c>
      <c r="F19" s="10">
        <v>-31912940.529999997</v>
      </c>
      <c r="G19" s="10"/>
      <c r="H19" s="10">
        <v>-26897085.75</v>
      </c>
      <c r="I19" s="10" t="e">
        <f>'[55]Notas 122023'!O637</f>
        <v>#REF!</v>
      </c>
      <c r="J19" s="11" t="e">
        <f t="shared" si="2"/>
        <v>#REF!</v>
      </c>
      <c r="K19" s="10">
        <f>'[55]Notas 122023'!Q637</f>
        <v>67420872</v>
      </c>
      <c r="L19" s="11">
        <f t="shared" si="3"/>
        <v>-94317957.75</v>
      </c>
      <c r="N19" s="11"/>
      <c r="O19" s="11"/>
    </row>
    <row r="20" spans="2:15" x14ac:dyDescent="0.25">
      <c r="B20" s="1">
        <v>5.5</v>
      </c>
      <c r="D20" s="3" t="s">
        <v>19</v>
      </c>
      <c r="F20" s="10">
        <v>-149359534.25999999</v>
      </c>
      <c r="G20" s="10"/>
      <c r="H20" s="10">
        <v>-200505600.97</v>
      </c>
      <c r="I20" s="10" t="e">
        <f>'[55]Notas 122023'!$O$711</f>
        <v>#REF!</v>
      </c>
      <c r="J20" s="11" t="e">
        <f t="shared" si="2"/>
        <v>#REF!</v>
      </c>
      <c r="K20" s="10">
        <f>'[55]Notas 122023'!$Q$711</f>
        <v>657286455</v>
      </c>
      <c r="L20" s="11">
        <f t="shared" si="3"/>
        <v>-857792055.97000003</v>
      </c>
    </row>
    <row r="21" spans="2:15" x14ac:dyDescent="0.25">
      <c r="B21" s="1">
        <v>5.6</v>
      </c>
      <c r="D21" s="3" t="s">
        <v>20</v>
      </c>
      <c r="F21" s="10">
        <v>-4099178.6799999997</v>
      </c>
      <c r="G21" s="10"/>
      <c r="H21" s="10">
        <v>-4256304.3899999997</v>
      </c>
      <c r="I21" s="10" t="e">
        <f>'[55]Notas 122023'!$O$722</f>
        <v>#REF!</v>
      </c>
      <c r="J21" s="11" t="e">
        <f t="shared" si="2"/>
        <v>#REF!</v>
      </c>
      <c r="K21" s="10">
        <f>'[55]Notas 122023'!$Q$722</f>
        <v>382518</v>
      </c>
      <c r="L21" s="11">
        <f t="shared" si="3"/>
        <v>-4638822.3899999997</v>
      </c>
    </row>
    <row r="22" spans="2:15" x14ac:dyDescent="0.25">
      <c r="C22" s="4" t="s">
        <v>21</v>
      </c>
      <c r="F22" s="12">
        <v>-1069250087.1699997</v>
      </c>
      <c r="G22" s="13"/>
      <c r="H22" s="12">
        <v>-1104395002.1599998</v>
      </c>
      <c r="I22" s="10"/>
    </row>
    <row r="23" spans="2:15" x14ac:dyDescent="0.25">
      <c r="C23" s="14"/>
      <c r="F23" s="10"/>
      <c r="G23" s="10"/>
      <c r="H23" s="10"/>
      <c r="I23" s="10"/>
    </row>
    <row r="24" spans="2:15" ht="14.25" thickBot="1" x14ac:dyDescent="0.3">
      <c r="C24" s="4" t="s">
        <v>22</v>
      </c>
      <c r="F24" s="15">
        <v>495706312.23000014</v>
      </c>
      <c r="G24" s="13"/>
      <c r="H24" s="15">
        <v>579809362.5</v>
      </c>
      <c r="I24" s="10"/>
      <c r="M24" s="11"/>
    </row>
    <row r="25" spans="2:15" ht="14.25" thickTop="1" x14ac:dyDescent="0.25">
      <c r="C25" s="4"/>
      <c r="F25" s="10"/>
      <c r="G25" s="10"/>
      <c r="H25" s="10"/>
    </row>
    <row r="26" spans="2:15" x14ac:dyDescent="0.25"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C28" s="4"/>
      <c r="F28" s="10"/>
      <c r="G28" s="10"/>
      <c r="H28" s="10"/>
    </row>
    <row r="29" spans="2:15" x14ac:dyDescent="0.25">
      <c r="F29" s="10"/>
      <c r="G29" s="10"/>
      <c r="H29" s="10"/>
    </row>
    <row r="30" spans="2:15" x14ac:dyDescent="0.25">
      <c r="D30" s="4"/>
      <c r="E30" s="2"/>
    </row>
    <row r="32" spans="2:15" x14ac:dyDescent="0.25">
      <c r="F32" s="10"/>
      <c r="G32" s="10"/>
      <c r="H32" s="10"/>
    </row>
    <row r="66" hidden="1" x14ac:dyDescent="0.25"/>
    <row r="132" spans="4:4" x14ac:dyDescent="0.25">
      <c r="D132" s="3" t="s">
        <v>23</v>
      </c>
    </row>
    <row r="370" spans="4:4" ht="51" x14ac:dyDescent="0.25">
      <c r="D370" s="16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Juan Carlos Jimenez Nadal</cp:lastModifiedBy>
  <cp:lastPrinted>2025-05-07T14:24:35Z</cp:lastPrinted>
  <dcterms:created xsi:type="dcterms:W3CDTF">2025-05-07T14:19:55Z</dcterms:created>
  <dcterms:modified xsi:type="dcterms:W3CDTF">2025-05-07T14:25:36Z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2025-05-07T14:20:40Z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4e20b4e4-fa8e-48c2-a540-e947656b77d5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